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03.164\ticaret\METİN YAĞIZ (26.05.2017)\6- SATIŞ İHALELERİ\MISIR_DANE\2018\13.12.2017- 20.12.2017 - 30.01.2018 16.000 TON  DANE MISIR\"/>
    </mc:Choice>
  </mc:AlternateContent>
  <bookViews>
    <workbookView xWindow="0" yWindow="0" windowWidth="28800" windowHeight="12450"/>
  </bookViews>
  <sheets>
    <sheet name="SATIŞ LİSTESİ " sheetId="15" r:id="rId1"/>
  </sheets>
  <definedNames>
    <definedName name="_xlnm._FilterDatabase" localSheetId="0" hidden="1">'SATIŞ LİSTESİ '!$K$3:$K$63</definedName>
    <definedName name="_xlnm.Print_Area" localSheetId="0">'SATIŞ LİSTESİ '!$A$1:$L$52</definedName>
    <definedName name="_xlnm.Print_Titles" localSheetId="0">'SATIŞ LİSTESİ '!$5:$6</definedName>
  </definedNames>
  <calcPr calcId="152511"/>
</workbook>
</file>

<file path=xl/calcChain.xml><?xml version="1.0" encoding="utf-8"?>
<calcChain xmlns="http://schemas.openxmlformats.org/spreadsheetml/2006/main">
  <c r="L38" i="15" l="1"/>
  <c r="H38" i="15"/>
  <c r="F38" i="15"/>
  <c r="C41" i="15"/>
  <c r="F63" i="15" l="1"/>
  <c r="J35" i="15" l="1"/>
  <c r="J34" i="15"/>
  <c r="H33" i="15"/>
  <c r="L33" i="15" s="1"/>
  <c r="H34" i="15"/>
  <c r="L34" i="15" s="1"/>
  <c r="H35" i="15"/>
  <c r="L35" i="15" s="1"/>
  <c r="H36" i="15"/>
  <c r="L36" i="15" s="1"/>
  <c r="J32" i="15"/>
  <c r="J31" i="15"/>
  <c r="J30" i="15"/>
  <c r="J29" i="15"/>
  <c r="J28" i="15"/>
  <c r="J27" i="15"/>
  <c r="H28" i="15"/>
  <c r="L28" i="15" s="1"/>
  <c r="H29" i="15"/>
  <c r="L29" i="15" s="1"/>
  <c r="H30" i="15"/>
  <c r="L30" i="15" s="1"/>
  <c r="H31" i="15"/>
  <c r="L31" i="15" s="1"/>
  <c r="H32" i="15"/>
  <c r="L32" i="15" s="1"/>
  <c r="J26" i="15"/>
  <c r="J25" i="15"/>
  <c r="J24" i="15"/>
  <c r="J23" i="15"/>
  <c r="H23" i="15"/>
  <c r="L23" i="15" s="1"/>
  <c r="H24" i="15"/>
  <c r="L24" i="15" s="1"/>
  <c r="H25" i="15"/>
  <c r="L25" i="15" s="1"/>
  <c r="H26" i="15"/>
  <c r="L26" i="15" s="1"/>
  <c r="H27" i="15"/>
  <c r="L27" i="15" s="1"/>
  <c r="D47" i="15" l="1"/>
  <c r="C47" i="15"/>
  <c r="C46" i="15"/>
  <c r="L41" i="15"/>
  <c r="L40" i="15"/>
  <c r="J37" i="15"/>
  <c r="H37" i="15"/>
  <c r="L37" i="15" s="1"/>
  <c r="J36" i="15"/>
  <c r="J33" i="15"/>
  <c r="J22" i="15"/>
  <c r="H22" i="15"/>
  <c r="L22" i="15" s="1"/>
  <c r="J21" i="15"/>
  <c r="H21" i="15"/>
  <c r="L21" i="15" s="1"/>
  <c r="J20" i="15"/>
  <c r="H20" i="15"/>
  <c r="L20" i="15" s="1"/>
  <c r="J19" i="15"/>
  <c r="H19" i="15"/>
  <c r="L19" i="15" s="1"/>
  <c r="J18" i="15"/>
  <c r="H18" i="15"/>
  <c r="L18" i="15" s="1"/>
  <c r="J17" i="15"/>
  <c r="H17" i="15"/>
  <c r="L17" i="15" s="1"/>
  <c r="J16" i="15"/>
  <c r="H16" i="15"/>
  <c r="L16" i="15" s="1"/>
  <c r="J15" i="15"/>
  <c r="H15" i="15"/>
  <c r="L15" i="15" s="1"/>
  <c r="J14" i="15"/>
  <c r="H14" i="15"/>
  <c r="L14" i="15" s="1"/>
  <c r="J13" i="15"/>
  <c r="H13" i="15"/>
  <c r="L13" i="15" s="1"/>
  <c r="J12" i="15"/>
  <c r="H12" i="15"/>
  <c r="L12" i="15" s="1"/>
  <c r="J11" i="15"/>
  <c r="H11" i="15"/>
  <c r="L11" i="15" s="1"/>
  <c r="J10" i="15"/>
  <c r="H10" i="15"/>
  <c r="L10" i="15" s="1"/>
  <c r="J9" i="15"/>
  <c r="H9" i="15"/>
  <c r="L9" i="15" s="1"/>
  <c r="J8" i="15"/>
  <c r="H8" i="15"/>
  <c r="L8" i="15" s="1"/>
  <c r="J7" i="15"/>
  <c r="J38" i="15" s="1"/>
  <c r="H7" i="15"/>
  <c r="L7" i="15" s="1"/>
  <c r="D46" i="15"/>
  <c r="F46" i="15" l="1"/>
  <c r="J63" i="15"/>
  <c r="F47" i="15"/>
  <c r="C56" i="15"/>
  <c r="C49" i="15" l="1"/>
  <c r="D41" i="15"/>
  <c r="F41" i="15" s="1"/>
</calcChain>
</file>

<file path=xl/sharedStrings.xml><?xml version="1.0" encoding="utf-8"?>
<sst xmlns="http://schemas.openxmlformats.org/spreadsheetml/2006/main" count="193" uniqueCount="71">
  <si>
    <t>Cinsi ve Çeşidi</t>
  </si>
  <si>
    <t>Yılı</t>
  </si>
  <si>
    <t>CEYLANPINAR TARIM İŞLETMESİ MÜDÜRLÜĞÜ</t>
  </si>
  <si>
    <t>İHALE</t>
  </si>
  <si>
    <t>KALAN FİRMA</t>
  </si>
  <si>
    <t>TUTARI</t>
  </si>
  <si>
    <t>FİYATI TL/Kg</t>
  </si>
  <si>
    <t xml:space="preserve"> Mah.Tem.Kırm.Mercimek-Fırat-87</t>
  </si>
  <si>
    <t xml:space="preserve">MUHAMMEN </t>
  </si>
  <si>
    <t>MİKTARI</t>
  </si>
  <si>
    <t>ORTALAMA SATIŞ FİYATI</t>
  </si>
  <si>
    <t>Yığın No</t>
  </si>
  <si>
    <t>Teslim Yeri</t>
  </si>
  <si>
    <t>Sellektör Altı Kırık Mercimek-Fırat-87</t>
  </si>
  <si>
    <t>Miktar
(Ton)</t>
  </si>
  <si>
    <t>FİYATI 
TL/Ton</t>
  </si>
  <si>
    <t>GEÇİCİ 
TEMİNAT  %5</t>
  </si>
  <si>
    <t>9.</t>
  </si>
  <si>
    <t>10.</t>
  </si>
  <si>
    <t>11.</t>
  </si>
  <si>
    <t>12.</t>
  </si>
  <si>
    <t>13.</t>
  </si>
  <si>
    <t>14.</t>
  </si>
  <si>
    <t>15.</t>
  </si>
  <si>
    <t>16.</t>
  </si>
  <si>
    <t>21.</t>
  </si>
  <si>
    <t>22.</t>
  </si>
  <si>
    <t>23.</t>
  </si>
  <si>
    <t>24.</t>
  </si>
  <si>
    <t>29.</t>
  </si>
  <si>
    <t>30.</t>
  </si>
  <si>
    <t>31.</t>
  </si>
  <si>
    <t>32.</t>
  </si>
  <si>
    <t>TOPLAM</t>
  </si>
  <si>
    <t>Mahsul Dane Mısır</t>
  </si>
  <si>
    <t>Mahsul Dane Mısır Satışı</t>
  </si>
  <si>
    <t>ORTALAMA MISIR SATIŞ FİYATI</t>
  </si>
  <si>
    <t>P.No</t>
  </si>
  <si>
    <t>Ticaret Şefi</t>
  </si>
  <si>
    <t>İşletme Müdürü</t>
  </si>
  <si>
    <t>44.</t>
  </si>
  <si>
    <t>B.kule</t>
  </si>
  <si>
    <t xml:space="preserve">      Zafer ÖZ</t>
  </si>
  <si>
    <t>Mısır Kurutma-1</t>
  </si>
  <si>
    <t>Mısır Kurutma-3</t>
  </si>
  <si>
    <t>Merkez</t>
  </si>
  <si>
    <t>Tahsin BACI</t>
  </si>
  <si>
    <t>Zafer ÖZ</t>
  </si>
  <si>
    <t>45.</t>
  </si>
  <si>
    <t>46.</t>
  </si>
  <si>
    <t>47.</t>
  </si>
  <si>
    <t>48.</t>
  </si>
  <si>
    <t>49.</t>
  </si>
  <si>
    <t>50.</t>
  </si>
  <si>
    <t>51.</t>
  </si>
  <si>
    <t>52.</t>
  </si>
  <si>
    <t>II. ÜRÜN MAHSÜL DANE MISIR</t>
  </si>
  <si>
    <t>Kızıler Silo-4</t>
  </si>
  <si>
    <t>Çukurova Silo-1</t>
  </si>
  <si>
    <t>Gümüşsu</t>
  </si>
  <si>
    <t>A1 Silo</t>
  </si>
  <si>
    <t>53.</t>
  </si>
  <si>
    <t>58.</t>
  </si>
  <si>
    <t>59.</t>
  </si>
  <si>
    <t>60.</t>
  </si>
  <si>
    <t>B1 Silo</t>
  </si>
  <si>
    <t>61.</t>
  </si>
  <si>
    <t>62.</t>
  </si>
  <si>
    <t>T2 Mısır Kurutma</t>
  </si>
  <si>
    <t/>
  </si>
  <si>
    <r>
      <t xml:space="preserve"> CEYLANPINAR TARIM İŞLETMESİ MÜDÜRLÜĞÜ
06/02/2018</t>
    </r>
    <r>
      <rPr>
        <b/>
        <sz val="18"/>
        <color indexed="10"/>
        <rFont val="Times New Roman"/>
        <family val="1"/>
        <charset val="162"/>
      </rPr>
      <t xml:space="preserve"> </t>
    </r>
    <r>
      <rPr>
        <b/>
        <sz val="18"/>
        <rFont val="Times New Roman"/>
        <family val="1"/>
        <charset val="162"/>
      </rPr>
      <t>TARİHLİ 8.050,00 TON MAHSUL II.ÜRÜN DANE MISIR TEKRAR SATIŞ İHALE LİSTESİDİR.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</si>
</sst>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00"/>
  </numFmts>
  <fonts count="17" x14ac:knownFonts="1">
    <font>
      <sz val="10"/>
      <name val="Arial"/>
      <charset val="162"/>
    </font>
    <font>
      <b/>
      <sz val="18"/>
      <name val="Times New Roman"/>
      <family val="1"/>
      <charset val="162"/>
    </font>
    <font>
      <sz val="18"/>
      <name val="Arial"/>
      <family val="2"/>
      <charset val="162"/>
    </font>
    <font>
      <sz val="18"/>
      <name val="Times New Roman"/>
      <family val="1"/>
      <charset val="162"/>
    </font>
    <font>
      <b/>
      <sz val="22"/>
      <name val="Times New Roman"/>
      <family val="1"/>
      <charset val="162"/>
    </font>
    <font>
      <b/>
      <sz val="16"/>
      <name val="Times New Roman"/>
      <family val="1"/>
      <charset val="162"/>
    </font>
    <font>
      <sz val="16"/>
      <name val="Times New Roman"/>
      <family val="1"/>
      <charset val="162"/>
    </font>
    <font>
      <sz val="20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Arial"/>
      <family val="2"/>
      <charset val="162"/>
    </font>
    <font>
      <b/>
      <sz val="18"/>
      <color indexed="10"/>
      <name val="Times New Roman"/>
      <family val="1"/>
      <charset val="162"/>
    </font>
    <font>
      <sz val="8"/>
      <color rgb="FF000000"/>
      <name val="Tahoma"/>
      <family val="2"/>
      <charset val="162"/>
    </font>
    <font>
      <sz val="14"/>
      <name val="Arial"/>
      <family val="2"/>
      <charset val="162"/>
    </font>
    <font>
      <b/>
      <sz val="14"/>
      <name val="Times New Roman"/>
      <family val="1"/>
      <charset val="162"/>
    </font>
    <font>
      <sz val="16"/>
      <name val="Arial"/>
      <family val="2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9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 wrapText="1"/>
    </xf>
    <xf numFmtId="3" fontId="7" fillId="0" borderId="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7" fillId="0" borderId="5" xfId="0" applyNumberFormat="1" applyFont="1" applyBorder="1" applyAlignment="1">
      <alignment vertical="center"/>
    </xf>
    <xf numFmtId="166" fontId="7" fillId="0" borderId="6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" fontId="8" fillId="0" borderId="0" xfId="0" applyNumberFormat="1" applyFont="1" applyFill="1" applyAlignment="1">
      <alignment vertical="center" wrapText="1"/>
    </xf>
    <xf numFmtId="4" fontId="8" fillId="0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4" fontId="3" fillId="0" borderId="0" xfId="0" applyNumberFormat="1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right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4" fontId="14" fillId="0" borderId="0" xfId="0" applyNumberFormat="1" applyFont="1" applyAlignment="1">
      <alignment vertical="center"/>
    </xf>
    <xf numFmtId="4" fontId="8" fillId="0" borderId="0" xfId="0" applyNumberFormat="1" applyFont="1" applyFill="1" applyAlignment="1">
      <alignment horizontal="center" vertical="center" wrapText="1"/>
    </xf>
    <xf numFmtId="4" fontId="8" fillId="0" borderId="0" xfId="0" applyNumberFormat="1" applyFont="1" applyFill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4" fontId="5" fillId="0" borderId="16" xfId="0" applyNumberFormat="1" applyFont="1" applyFill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3"/>
  <sheetViews>
    <sheetView tabSelected="1" topLeftCell="A19" zoomScale="70" zoomScaleNormal="70" zoomScaleSheetLayoutView="90" workbookViewId="0">
      <selection activeCell="D39" sqref="D39"/>
    </sheetView>
  </sheetViews>
  <sheetFormatPr defaultColWidth="9.28515625" defaultRowHeight="23.25" x14ac:dyDescent="0.2"/>
  <cols>
    <col min="1" max="1" width="8.42578125" style="9" bestFit="1" customWidth="1"/>
    <col min="2" max="2" width="33.85546875" style="56" customWidth="1"/>
    <col min="3" max="3" width="14" style="21" customWidth="1"/>
    <col min="4" max="4" width="8.140625" style="22" bestFit="1" customWidth="1"/>
    <col min="5" max="5" width="24.28515625" style="22" customWidth="1"/>
    <col min="6" max="6" width="21" style="11" bestFit="1" customWidth="1"/>
    <col min="7" max="7" width="15.140625" style="4" customWidth="1"/>
    <col min="8" max="8" width="23.140625" style="5" customWidth="1"/>
    <col min="9" max="9" width="17.85546875" style="5" hidden="1" customWidth="1"/>
    <col min="10" max="10" width="23.28515625" style="5" hidden="1" customWidth="1"/>
    <col min="11" max="11" width="47.28515625" style="5" hidden="1" customWidth="1"/>
    <col min="12" max="12" width="20.42578125" style="2" customWidth="1"/>
    <col min="13" max="13" width="28.140625" style="2" customWidth="1"/>
    <col min="14" max="16384" width="9.28515625" style="2"/>
  </cols>
  <sheetData>
    <row r="3" spans="1:12" ht="43.5" customHeight="1" x14ac:dyDescent="0.2">
      <c r="A3" s="80" t="s">
        <v>70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13.5" customHeight="1" x14ac:dyDescent="0.2">
      <c r="A4" s="1"/>
      <c r="B4" s="51"/>
      <c r="C4" s="17"/>
      <c r="D4" s="17"/>
      <c r="E4" s="17"/>
      <c r="F4" s="1"/>
      <c r="G4" s="1"/>
      <c r="H4" s="1"/>
      <c r="I4" s="1"/>
      <c r="J4" s="1"/>
      <c r="K4" s="1"/>
      <c r="L4" s="1"/>
    </row>
    <row r="5" spans="1:12" s="39" customFormat="1" ht="24.75" customHeight="1" x14ac:dyDescent="0.2">
      <c r="A5" s="76" t="s">
        <v>37</v>
      </c>
      <c r="B5" s="81" t="s">
        <v>0</v>
      </c>
      <c r="C5" s="76" t="s">
        <v>12</v>
      </c>
      <c r="D5" s="76" t="s">
        <v>1</v>
      </c>
      <c r="E5" s="76" t="s">
        <v>11</v>
      </c>
      <c r="F5" s="83" t="s">
        <v>14</v>
      </c>
      <c r="G5" s="76" t="s">
        <v>8</v>
      </c>
      <c r="H5" s="76"/>
      <c r="I5" s="76" t="s">
        <v>3</v>
      </c>
      <c r="J5" s="76"/>
      <c r="K5" s="76" t="s">
        <v>4</v>
      </c>
      <c r="L5" s="76" t="s">
        <v>16</v>
      </c>
    </row>
    <row r="6" spans="1:12" s="39" customFormat="1" ht="37.5" x14ac:dyDescent="0.2">
      <c r="A6" s="76"/>
      <c r="B6" s="82"/>
      <c r="C6" s="76"/>
      <c r="D6" s="76"/>
      <c r="E6" s="76"/>
      <c r="F6" s="83"/>
      <c r="G6" s="49" t="s">
        <v>15</v>
      </c>
      <c r="H6" s="50" t="s">
        <v>5</v>
      </c>
      <c r="I6" s="49" t="s">
        <v>6</v>
      </c>
      <c r="J6" s="50" t="s">
        <v>5</v>
      </c>
      <c r="K6" s="76"/>
      <c r="L6" s="76"/>
    </row>
    <row r="7" spans="1:12" s="44" customFormat="1" ht="19.5" customHeight="1" x14ac:dyDescent="0.2">
      <c r="A7" s="40" t="s">
        <v>17</v>
      </c>
      <c r="B7" s="52" t="s">
        <v>56</v>
      </c>
      <c r="C7" s="16" t="s">
        <v>45</v>
      </c>
      <c r="D7" s="16">
        <v>2017</v>
      </c>
      <c r="E7" s="16" t="s">
        <v>57</v>
      </c>
      <c r="F7" s="41">
        <v>250</v>
      </c>
      <c r="G7" s="42">
        <v>800</v>
      </c>
      <c r="H7" s="42">
        <f t="shared" ref="H7:H37" si="0">SUM(F7*G7)</f>
        <v>200000</v>
      </c>
      <c r="I7" s="42">
        <v>0</v>
      </c>
      <c r="J7" s="42">
        <f t="shared" ref="J7:J37" si="1">F7*I7</f>
        <v>0</v>
      </c>
      <c r="K7" s="42" t="s">
        <v>69</v>
      </c>
      <c r="L7" s="43">
        <f>SUM(H7*5/100)</f>
        <v>10000</v>
      </c>
    </row>
    <row r="8" spans="1:12" s="44" customFormat="1" ht="19.5" customHeight="1" x14ac:dyDescent="0.2">
      <c r="A8" s="40" t="s">
        <v>18</v>
      </c>
      <c r="B8" s="52" t="s">
        <v>56</v>
      </c>
      <c r="C8" s="16" t="s">
        <v>45</v>
      </c>
      <c r="D8" s="16">
        <v>2017</v>
      </c>
      <c r="E8" s="16" t="s">
        <v>57</v>
      </c>
      <c r="F8" s="41">
        <v>250</v>
      </c>
      <c r="G8" s="42">
        <v>800</v>
      </c>
      <c r="H8" s="42">
        <f t="shared" si="0"/>
        <v>200000</v>
      </c>
      <c r="I8" s="42">
        <v>0</v>
      </c>
      <c r="J8" s="42">
        <f t="shared" si="1"/>
        <v>0</v>
      </c>
      <c r="K8" s="42" t="s">
        <v>69</v>
      </c>
      <c r="L8" s="43">
        <f t="shared" ref="L8:L41" si="2">SUM(H8*5/100)</f>
        <v>10000</v>
      </c>
    </row>
    <row r="9" spans="1:12" s="44" customFormat="1" ht="19.5" customHeight="1" x14ac:dyDescent="0.2">
      <c r="A9" s="40" t="s">
        <v>19</v>
      </c>
      <c r="B9" s="52" t="s">
        <v>56</v>
      </c>
      <c r="C9" s="16" t="s">
        <v>45</v>
      </c>
      <c r="D9" s="16">
        <v>2017</v>
      </c>
      <c r="E9" s="16" t="s">
        <v>57</v>
      </c>
      <c r="F9" s="41">
        <v>250</v>
      </c>
      <c r="G9" s="42">
        <v>800</v>
      </c>
      <c r="H9" s="42">
        <f t="shared" si="0"/>
        <v>200000</v>
      </c>
      <c r="I9" s="42">
        <v>0</v>
      </c>
      <c r="J9" s="42">
        <f t="shared" si="1"/>
        <v>0</v>
      </c>
      <c r="K9" s="42" t="s">
        <v>69</v>
      </c>
      <c r="L9" s="43">
        <f t="shared" si="2"/>
        <v>10000</v>
      </c>
    </row>
    <row r="10" spans="1:12" s="44" customFormat="1" ht="19.5" customHeight="1" x14ac:dyDescent="0.2">
      <c r="A10" s="40" t="s">
        <v>20</v>
      </c>
      <c r="B10" s="52" t="s">
        <v>56</v>
      </c>
      <c r="C10" s="16" t="s">
        <v>45</v>
      </c>
      <c r="D10" s="16">
        <v>2017</v>
      </c>
      <c r="E10" s="16" t="s">
        <v>57</v>
      </c>
      <c r="F10" s="41">
        <v>250</v>
      </c>
      <c r="G10" s="42">
        <v>800</v>
      </c>
      <c r="H10" s="42">
        <f t="shared" si="0"/>
        <v>200000</v>
      </c>
      <c r="I10" s="42">
        <v>0</v>
      </c>
      <c r="J10" s="42">
        <f t="shared" si="1"/>
        <v>0</v>
      </c>
      <c r="K10" s="42" t="s">
        <v>69</v>
      </c>
      <c r="L10" s="43">
        <f t="shared" si="2"/>
        <v>10000</v>
      </c>
    </row>
    <row r="11" spans="1:12" s="44" customFormat="1" ht="19.5" customHeight="1" x14ac:dyDescent="0.2">
      <c r="A11" s="40" t="s">
        <v>21</v>
      </c>
      <c r="B11" s="52" t="s">
        <v>56</v>
      </c>
      <c r="C11" s="16" t="s">
        <v>45</v>
      </c>
      <c r="D11" s="16">
        <v>2017</v>
      </c>
      <c r="E11" s="16" t="s">
        <v>58</v>
      </c>
      <c r="F11" s="41">
        <v>250</v>
      </c>
      <c r="G11" s="42">
        <v>800</v>
      </c>
      <c r="H11" s="42">
        <f t="shared" si="0"/>
        <v>200000</v>
      </c>
      <c r="I11" s="42">
        <v>0</v>
      </c>
      <c r="J11" s="42">
        <f t="shared" si="1"/>
        <v>0</v>
      </c>
      <c r="K11" s="42" t="s">
        <v>69</v>
      </c>
      <c r="L11" s="43">
        <f t="shared" si="2"/>
        <v>10000</v>
      </c>
    </row>
    <row r="12" spans="1:12" s="44" customFormat="1" ht="19.5" customHeight="1" x14ac:dyDescent="0.2">
      <c r="A12" s="40" t="s">
        <v>22</v>
      </c>
      <c r="B12" s="52" t="s">
        <v>56</v>
      </c>
      <c r="C12" s="16" t="s">
        <v>45</v>
      </c>
      <c r="D12" s="16">
        <v>2017</v>
      </c>
      <c r="E12" s="16" t="s">
        <v>58</v>
      </c>
      <c r="F12" s="41">
        <v>250</v>
      </c>
      <c r="G12" s="42">
        <v>800</v>
      </c>
      <c r="H12" s="42">
        <f t="shared" si="0"/>
        <v>200000</v>
      </c>
      <c r="I12" s="42">
        <v>0</v>
      </c>
      <c r="J12" s="42">
        <f t="shared" si="1"/>
        <v>0</v>
      </c>
      <c r="K12" s="42" t="s">
        <v>69</v>
      </c>
      <c r="L12" s="43">
        <f t="shared" si="2"/>
        <v>10000</v>
      </c>
    </row>
    <row r="13" spans="1:12" s="44" customFormat="1" ht="19.5" customHeight="1" x14ac:dyDescent="0.2">
      <c r="A13" s="40" t="s">
        <v>23</v>
      </c>
      <c r="B13" s="52" t="s">
        <v>56</v>
      </c>
      <c r="C13" s="16" t="s">
        <v>45</v>
      </c>
      <c r="D13" s="16">
        <v>2017</v>
      </c>
      <c r="E13" s="16" t="s">
        <v>58</v>
      </c>
      <c r="F13" s="41">
        <v>250</v>
      </c>
      <c r="G13" s="42">
        <v>800</v>
      </c>
      <c r="H13" s="42">
        <f t="shared" si="0"/>
        <v>200000</v>
      </c>
      <c r="I13" s="42">
        <v>0</v>
      </c>
      <c r="J13" s="42">
        <f t="shared" si="1"/>
        <v>0</v>
      </c>
      <c r="K13" s="42" t="s">
        <v>69</v>
      </c>
      <c r="L13" s="43">
        <f t="shared" si="2"/>
        <v>10000</v>
      </c>
    </row>
    <row r="14" spans="1:12" s="44" customFormat="1" ht="19.5" customHeight="1" x14ac:dyDescent="0.2">
      <c r="A14" s="40" t="s">
        <v>24</v>
      </c>
      <c r="B14" s="52" t="s">
        <v>56</v>
      </c>
      <c r="C14" s="16" t="s">
        <v>45</v>
      </c>
      <c r="D14" s="16">
        <v>2017</v>
      </c>
      <c r="E14" s="16" t="s">
        <v>58</v>
      </c>
      <c r="F14" s="41">
        <v>250</v>
      </c>
      <c r="G14" s="42">
        <v>800</v>
      </c>
      <c r="H14" s="42">
        <f t="shared" si="0"/>
        <v>200000</v>
      </c>
      <c r="I14" s="42">
        <v>0</v>
      </c>
      <c r="J14" s="42">
        <f t="shared" si="1"/>
        <v>0</v>
      </c>
      <c r="K14" s="42" t="s">
        <v>69</v>
      </c>
      <c r="L14" s="43">
        <f t="shared" si="2"/>
        <v>10000</v>
      </c>
    </row>
    <row r="15" spans="1:12" s="44" customFormat="1" ht="19.5" customHeight="1" x14ac:dyDescent="0.2">
      <c r="A15" s="40" t="s">
        <v>25</v>
      </c>
      <c r="B15" s="52" t="s">
        <v>56</v>
      </c>
      <c r="C15" s="16" t="s">
        <v>41</v>
      </c>
      <c r="D15" s="16">
        <v>2017</v>
      </c>
      <c r="E15" s="16" t="s">
        <v>43</v>
      </c>
      <c r="F15" s="41">
        <v>250</v>
      </c>
      <c r="G15" s="42">
        <v>800</v>
      </c>
      <c r="H15" s="42">
        <f t="shared" si="0"/>
        <v>200000</v>
      </c>
      <c r="I15" s="42">
        <v>0</v>
      </c>
      <c r="J15" s="42">
        <f t="shared" si="1"/>
        <v>0</v>
      </c>
      <c r="K15" s="42" t="s">
        <v>69</v>
      </c>
      <c r="L15" s="43">
        <f t="shared" si="2"/>
        <v>10000</v>
      </c>
    </row>
    <row r="16" spans="1:12" s="44" customFormat="1" ht="19.5" customHeight="1" x14ac:dyDescent="0.2">
      <c r="A16" s="40" t="s">
        <v>26</v>
      </c>
      <c r="B16" s="52" t="s">
        <v>56</v>
      </c>
      <c r="C16" s="16" t="s">
        <v>41</v>
      </c>
      <c r="D16" s="16">
        <v>2017</v>
      </c>
      <c r="E16" s="16" t="s">
        <v>43</v>
      </c>
      <c r="F16" s="41">
        <v>250</v>
      </c>
      <c r="G16" s="42">
        <v>800</v>
      </c>
      <c r="H16" s="42">
        <f t="shared" si="0"/>
        <v>200000</v>
      </c>
      <c r="I16" s="42">
        <v>0</v>
      </c>
      <c r="J16" s="42">
        <f t="shared" si="1"/>
        <v>0</v>
      </c>
      <c r="K16" s="42" t="s">
        <v>69</v>
      </c>
      <c r="L16" s="43">
        <f t="shared" si="2"/>
        <v>10000</v>
      </c>
    </row>
    <row r="17" spans="1:12" s="44" customFormat="1" ht="19.5" customHeight="1" x14ac:dyDescent="0.2">
      <c r="A17" s="40" t="s">
        <v>27</v>
      </c>
      <c r="B17" s="52" t="s">
        <v>56</v>
      </c>
      <c r="C17" s="16" t="s">
        <v>41</v>
      </c>
      <c r="D17" s="16">
        <v>2017</v>
      </c>
      <c r="E17" s="16" t="s">
        <v>43</v>
      </c>
      <c r="F17" s="41">
        <v>250</v>
      </c>
      <c r="G17" s="42">
        <v>800</v>
      </c>
      <c r="H17" s="42">
        <f t="shared" si="0"/>
        <v>200000</v>
      </c>
      <c r="I17" s="42">
        <v>0</v>
      </c>
      <c r="J17" s="42">
        <f t="shared" si="1"/>
        <v>0</v>
      </c>
      <c r="K17" s="42" t="s">
        <v>69</v>
      </c>
      <c r="L17" s="43">
        <f t="shared" si="2"/>
        <v>10000</v>
      </c>
    </row>
    <row r="18" spans="1:12" s="44" customFormat="1" ht="19.5" customHeight="1" x14ac:dyDescent="0.2">
      <c r="A18" s="40" t="s">
        <v>28</v>
      </c>
      <c r="B18" s="52" t="s">
        <v>56</v>
      </c>
      <c r="C18" s="16" t="s">
        <v>41</v>
      </c>
      <c r="D18" s="16">
        <v>2017</v>
      </c>
      <c r="E18" s="16" t="s">
        <v>43</v>
      </c>
      <c r="F18" s="41">
        <v>250</v>
      </c>
      <c r="G18" s="42">
        <v>800</v>
      </c>
      <c r="H18" s="42">
        <f t="shared" si="0"/>
        <v>200000</v>
      </c>
      <c r="I18" s="42">
        <v>0</v>
      </c>
      <c r="J18" s="42">
        <f t="shared" si="1"/>
        <v>0</v>
      </c>
      <c r="K18" s="42" t="s">
        <v>69</v>
      </c>
      <c r="L18" s="43">
        <f t="shared" si="2"/>
        <v>10000</v>
      </c>
    </row>
    <row r="19" spans="1:12" s="44" customFormat="1" ht="19.5" customHeight="1" x14ac:dyDescent="0.2">
      <c r="A19" s="40" t="s">
        <v>29</v>
      </c>
      <c r="B19" s="52" t="s">
        <v>56</v>
      </c>
      <c r="C19" s="16" t="s">
        <v>41</v>
      </c>
      <c r="D19" s="16">
        <v>2017</v>
      </c>
      <c r="E19" s="16" t="s">
        <v>44</v>
      </c>
      <c r="F19" s="41">
        <v>250</v>
      </c>
      <c r="G19" s="42">
        <v>800</v>
      </c>
      <c r="H19" s="42">
        <f t="shared" si="0"/>
        <v>200000</v>
      </c>
      <c r="I19" s="42">
        <v>0</v>
      </c>
      <c r="J19" s="42">
        <f t="shared" si="1"/>
        <v>0</v>
      </c>
      <c r="K19" s="42" t="s">
        <v>69</v>
      </c>
      <c r="L19" s="43">
        <f t="shared" si="2"/>
        <v>10000</v>
      </c>
    </row>
    <row r="20" spans="1:12" s="44" customFormat="1" ht="19.5" customHeight="1" x14ac:dyDescent="0.2">
      <c r="A20" s="40" t="s">
        <v>30</v>
      </c>
      <c r="B20" s="52" t="s">
        <v>56</v>
      </c>
      <c r="C20" s="16" t="s">
        <v>41</v>
      </c>
      <c r="D20" s="16">
        <v>2017</v>
      </c>
      <c r="E20" s="16" t="s">
        <v>44</v>
      </c>
      <c r="F20" s="41">
        <v>250</v>
      </c>
      <c r="G20" s="42">
        <v>800</v>
      </c>
      <c r="H20" s="42">
        <f t="shared" si="0"/>
        <v>200000</v>
      </c>
      <c r="I20" s="42">
        <v>0</v>
      </c>
      <c r="J20" s="42">
        <f t="shared" si="1"/>
        <v>0</v>
      </c>
      <c r="K20" s="42" t="s">
        <v>69</v>
      </c>
      <c r="L20" s="43">
        <f t="shared" si="2"/>
        <v>10000</v>
      </c>
    </row>
    <row r="21" spans="1:12" s="44" customFormat="1" ht="19.5" customHeight="1" x14ac:dyDescent="0.2">
      <c r="A21" s="40" t="s">
        <v>31</v>
      </c>
      <c r="B21" s="52" t="s">
        <v>56</v>
      </c>
      <c r="C21" s="16" t="s">
        <v>41</v>
      </c>
      <c r="D21" s="16">
        <v>2017</v>
      </c>
      <c r="E21" s="16" t="s">
        <v>44</v>
      </c>
      <c r="F21" s="41">
        <v>250</v>
      </c>
      <c r="G21" s="42">
        <v>800</v>
      </c>
      <c r="H21" s="42">
        <f t="shared" si="0"/>
        <v>200000</v>
      </c>
      <c r="I21" s="42">
        <v>0</v>
      </c>
      <c r="J21" s="42">
        <f t="shared" si="1"/>
        <v>0</v>
      </c>
      <c r="K21" s="42" t="s">
        <v>69</v>
      </c>
      <c r="L21" s="43">
        <f t="shared" si="2"/>
        <v>10000</v>
      </c>
    </row>
    <row r="22" spans="1:12" s="44" customFormat="1" ht="19.5" customHeight="1" x14ac:dyDescent="0.2">
      <c r="A22" s="40" t="s">
        <v>32</v>
      </c>
      <c r="B22" s="52" t="s">
        <v>56</v>
      </c>
      <c r="C22" s="16" t="s">
        <v>41</v>
      </c>
      <c r="D22" s="16">
        <v>2017</v>
      </c>
      <c r="E22" s="16" t="s">
        <v>44</v>
      </c>
      <c r="F22" s="41">
        <v>250</v>
      </c>
      <c r="G22" s="42">
        <v>800</v>
      </c>
      <c r="H22" s="42">
        <f t="shared" si="0"/>
        <v>200000</v>
      </c>
      <c r="I22" s="42">
        <v>0</v>
      </c>
      <c r="J22" s="42">
        <f t="shared" si="1"/>
        <v>0</v>
      </c>
      <c r="K22" s="42" t="s">
        <v>69</v>
      </c>
      <c r="L22" s="43">
        <f t="shared" si="2"/>
        <v>10000</v>
      </c>
    </row>
    <row r="23" spans="1:12" s="44" customFormat="1" ht="19.5" customHeight="1" x14ac:dyDescent="0.2">
      <c r="A23" s="40" t="s">
        <v>40</v>
      </c>
      <c r="B23" s="52" t="s">
        <v>56</v>
      </c>
      <c r="C23" s="16" t="s">
        <v>59</v>
      </c>
      <c r="D23" s="16">
        <v>2017</v>
      </c>
      <c r="E23" s="16" t="s">
        <v>60</v>
      </c>
      <c r="F23" s="41">
        <v>250</v>
      </c>
      <c r="G23" s="42">
        <v>800</v>
      </c>
      <c r="H23" s="42">
        <f t="shared" si="0"/>
        <v>200000</v>
      </c>
      <c r="I23" s="42">
        <v>0</v>
      </c>
      <c r="J23" s="42">
        <f t="shared" si="1"/>
        <v>0</v>
      </c>
      <c r="K23" s="42" t="s">
        <v>69</v>
      </c>
      <c r="L23" s="43">
        <f t="shared" si="2"/>
        <v>10000</v>
      </c>
    </row>
    <row r="24" spans="1:12" s="44" customFormat="1" ht="19.5" customHeight="1" x14ac:dyDescent="0.2">
      <c r="A24" s="40" t="s">
        <v>48</v>
      </c>
      <c r="B24" s="52" t="s">
        <v>56</v>
      </c>
      <c r="C24" s="16" t="s">
        <v>59</v>
      </c>
      <c r="D24" s="16">
        <v>2017</v>
      </c>
      <c r="E24" s="16" t="s">
        <v>60</v>
      </c>
      <c r="F24" s="41">
        <v>250</v>
      </c>
      <c r="G24" s="42">
        <v>800</v>
      </c>
      <c r="H24" s="42">
        <f t="shared" si="0"/>
        <v>200000</v>
      </c>
      <c r="I24" s="42">
        <v>0</v>
      </c>
      <c r="J24" s="42">
        <f t="shared" si="1"/>
        <v>0</v>
      </c>
      <c r="K24" s="42" t="s">
        <v>69</v>
      </c>
      <c r="L24" s="43">
        <f t="shared" si="2"/>
        <v>10000</v>
      </c>
    </row>
    <row r="25" spans="1:12" s="44" customFormat="1" ht="19.5" customHeight="1" x14ac:dyDescent="0.2">
      <c r="A25" s="40" t="s">
        <v>49</v>
      </c>
      <c r="B25" s="52" t="s">
        <v>56</v>
      </c>
      <c r="C25" s="16" t="s">
        <v>59</v>
      </c>
      <c r="D25" s="16">
        <v>2017</v>
      </c>
      <c r="E25" s="16" t="s">
        <v>60</v>
      </c>
      <c r="F25" s="41">
        <v>250</v>
      </c>
      <c r="G25" s="42">
        <v>800</v>
      </c>
      <c r="H25" s="42">
        <f t="shared" si="0"/>
        <v>200000</v>
      </c>
      <c r="I25" s="42">
        <v>0</v>
      </c>
      <c r="J25" s="42">
        <f t="shared" si="1"/>
        <v>0</v>
      </c>
      <c r="K25" s="42" t="s">
        <v>69</v>
      </c>
      <c r="L25" s="43">
        <f t="shared" si="2"/>
        <v>10000</v>
      </c>
    </row>
    <row r="26" spans="1:12" s="44" customFormat="1" ht="19.5" customHeight="1" x14ac:dyDescent="0.2">
      <c r="A26" s="40" t="s">
        <v>50</v>
      </c>
      <c r="B26" s="52" t="s">
        <v>56</v>
      </c>
      <c r="C26" s="16" t="s">
        <v>59</v>
      </c>
      <c r="D26" s="16">
        <v>2017</v>
      </c>
      <c r="E26" s="16" t="s">
        <v>60</v>
      </c>
      <c r="F26" s="41">
        <v>250</v>
      </c>
      <c r="G26" s="42">
        <v>800</v>
      </c>
      <c r="H26" s="42">
        <f t="shared" si="0"/>
        <v>200000</v>
      </c>
      <c r="I26" s="42">
        <v>0</v>
      </c>
      <c r="J26" s="42">
        <f t="shared" si="1"/>
        <v>0</v>
      </c>
      <c r="K26" s="42" t="s">
        <v>69</v>
      </c>
      <c r="L26" s="43">
        <f t="shared" si="2"/>
        <v>10000</v>
      </c>
    </row>
    <row r="27" spans="1:12" s="44" customFormat="1" ht="19.5" customHeight="1" x14ac:dyDescent="0.2">
      <c r="A27" s="40" t="s">
        <v>51</v>
      </c>
      <c r="B27" s="52" t="s">
        <v>56</v>
      </c>
      <c r="C27" s="16" t="s">
        <v>59</v>
      </c>
      <c r="D27" s="16">
        <v>2017</v>
      </c>
      <c r="E27" s="16" t="s">
        <v>65</v>
      </c>
      <c r="F27" s="41">
        <v>300</v>
      </c>
      <c r="G27" s="42">
        <v>800</v>
      </c>
      <c r="H27" s="42">
        <f t="shared" si="0"/>
        <v>240000</v>
      </c>
      <c r="I27" s="42">
        <v>0</v>
      </c>
      <c r="J27" s="42">
        <f t="shared" si="1"/>
        <v>0</v>
      </c>
      <c r="K27" s="42" t="s">
        <v>69</v>
      </c>
      <c r="L27" s="43">
        <f t="shared" si="2"/>
        <v>12000</v>
      </c>
    </row>
    <row r="28" spans="1:12" s="44" customFormat="1" ht="19.5" customHeight="1" x14ac:dyDescent="0.2">
      <c r="A28" s="40" t="s">
        <v>52</v>
      </c>
      <c r="B28" s="52" t="s">
        <v>56</v>
      </c>
      <c r="C28" s="16" t="s">
        <v>59</v>
      </c>
      <c r="D28" s="16">
        <v>2017</v>
      </c>
      <c r="E28" s="16" t="s">
        <v>65</v>
      </c>
      <c r="F28" s="41">
        <v>300</v>
      </c>
      <c r="G28" s="42">
        <v>800</v>
      </c>
      <c r="H28" s="42">
        <f t="shared" si="0"/>
        <v>240000</v>
      </c>
      <c r="I28" s="42">
        <v>0</v>
      </c>
      <c r="J28" s="42">
        <f t="shared" si="1"/>
        <v>0</v>
      </c>
      <c r="K28" s="42" t="s">
        <v>69</v>
      </c>
      <c r="L28" s="43">
        <f t="shared" si="2"/>
        <v>12000</v>
      </c>
    </row>
    <row r="29" spans="1:12" s="44" customFormat="1" ht="19.5" customHeight="1" x14ac:dyDescent="0.2">
      <c r="A29" s="40" t="s">
        <v>53</v>
      </c>
      <c r="B29" s="52" t="s">
        <v>56</v>
      </c>
      <c r="C29" s="16" t="s">
        <v>59</v>
      </c>
      <c r="D29" s="16">
        <v>2017</v>
      </c>
      <c r="E29" s="16" t="s">
        <v>65</v>
      </c>
      <c r="F29" s="41">
        <v>300</v>
      </c>
      <c r="G29" s="42">
        <v>800</v>
      </c>
      <c r="H29" s="42">
        <f t="shared" si="0"/>
        <v>240000</v>
      </c>
      <c r="I29" s="42">
        <v>0</v>
      </c>
      <c r="J29" s="42">
        <f t="shared" si="1"/>
        <v>0</v>
      </c>
      <c r="K29" s="42" t="s">
        <v>69</v>
      </c>
      <c r="L29" s="43">
        <f t="shared" si="2"/>
        <v>12000</v>
      </c>
    </row>
    <row r="30" spans="1:12" s="44" customFormat="1" ht="19.5" customHeight="1" x14ac:dyDescent="0.2">
      <c r="A30" s="40" t="s">
        <v>54</v>
      </c>
      <c r="B30" s="52" t="s">
        <v>56</v>
      </c>
      <c r="C30" s="16" t="s">
        <v>59</v>
      </c>
      <c r="D30" s="16">
        <v>2017</v>
      </c>
      <c r="E30" s="16" t="s">
        <v>65</v>
      </c>
      <c r="F30" s="41">
        <v>300</v>
      </c>
      <c r="G30" s="42">
        <v>800</v>
      </c>
      <c r="H30" s="42">
        <f t="shared" si="0"/>
        <v>240000</v>
      </c>
      <c r="I30" s="42">
        <v>0</v>
      </c>
      <c r="J30" s="42">
        <f t="shared" si="1"/>
        <v>0</v>
      </c>
      <c r="K30" s="42" t="s">
        <v>69</v>
      </c>
      <c r="L30" s="43">
        <f t="shared" si="2"/>
        <v>12000</v>
      </c>
    </row>
    <row r="31" spans="1:12" s="44" customFormat="1" ht="19.5" customHeight="1" x14ac:dyDescent="0.2">
      <c r="A31" s="40" t="s">
        <v>55</v>
      </c>
      <c r="B31" s="52" t="s">
        <v>56</v>
      </c>
      <c r="C31" s="16" t="s">
        <v>59</v>
      </c>
      <c r="D31" s="16">
        <v>2017</v>
      </c>
      <c r="E31" s="16" t="s">
        <v>65</v>
      </c>
      <c r="F31" s="41">
        <v>300</v>
      </c>
      <c r="G31" s="42">
        <v>800</v>
      </c>
      <c r="H31" s="42">
        <f t="shared" si="0"/>
        <v>240000</v>
      </c>
      <c r="I31" s="42">
        <v>0</v>
      </c>
      <c r="J31" s="42">
        <f t="shared" si="1"/>
        <v>0</v>
      </c>
      <c r="K31" s="42" t="s">
        <v>69</v>
      </c>
      <c r="L31" s="43">
        <f t="shared" si="2"/>
        <v>12000</v>
      </c>
    </row>
    <row r="32" spans="1:12" s="44" customFormat="1" ht="19.5" customHeight="1" x14ac:dyDescent="0.2">
      <c r="A32" s="40" t="s">
        <v>61</v>
      </c>
      <c r="B32" s="52" t="s">
        <v>56</v>
      </c>
      <c r="C32" s="16" t="s">
        <v>59</v>
      </c>
      <c r="D32" s="16">
        <v>2017</v>
      </c>
      <c r="E32" s="16" t="s">
        <v>65</v>
      </c>
      <c r="F32" s="41">
        <v>300</v>
      </c>
      <c r="G32" s="42">
        <v>800</v>
      </c>
      <c r="H32" s="42">
        <f t="shared" si="0"/>
        <v>240000</v>
      </c>
      <c r="I32" s="42">
        <v>0</v>
      </c>
      <c r="J32" s="42">
        <f t="shared" si="1"/>
        <v>0</v>
      </c>
      <c r="K32" s="42" t="s">
        <v>69</v>
      </c>
      <c r="L32" s="43">
        <f t="shared" si="2"/>
        <v>12000</v>
      </c>
    </row>
    <row r="33" spans="1:13" s="44" customFormat="1" ht="19.5" customHeight="1" x14ac:dyDescent="0.2">
      <c r="A33" s="40" t="s">
        <v>62</v>
      </c>
      <c r="B33" s="52" t="s">
        <v>56</v>
      </c>
      <c r="C33" s="16" t="s">
        <v>59</v>
      </c>
      <c r="D33" s="16">
        <v>2017</v>
      </c>
      <c r="E33" s="16" t="s">
        <v>68</v>
      </c>
      <c r="F33" s="41">
        <v>250</v>
      </c>
      <c r="G33" s="42">
        <v>800</v>
      </c>
      <c r="H33" s="42">
        <f t="shared" si="0"/>
        <v>200000</v>
      </c>
      <c r="I33" s="42">
        <v>0</v>
      </c>
      <c r="J33" s="42">
        <f t="shared" si="1"/>
        <v>0</v>
      </c>
      <c r="K33" s="42" t="s">
        <v>69</v>
      </c>
      <c r="L33" s="43">
        <f t="shared" si="2"/>
        <v>10000</v>
      </c>
    </row>
    <row r="34" spans="1:13" s="44" customFormat="1" ht="19.5" customHeight="1" x14ac:dyDescent="0.2">
      <c r="A34" s="40" t="s">
        <v>63</v>
      </c>
      <c r="B34" s="52" t="s">
        <v>56</v>
      </c>
      <c r="C34" s="16" t="s">
        <v>59</v>
      </c>
      <c r="D34" s="16">
        <v>2017</v>
      </c>
      <c r="E34" s="16" t="s">
        <v>68</v>
      </c>
      <c r="F34" s="41">
        <v>250</v>
      </c>
      <c r="G34" s="42">
        <v>800</v>
      </c>
      <c r="H34" s="42">
        <f t="shared" si="0"/>
        <v>200000</v>
      </c>
      <c r="I34" s="42">
        <v>0</v>
      </c>
      <c r="J34" s="42">
        <f t="shared" si="1"/>
        <v>0</v>
      </c>
      <c r="K34" s="42" t="s">
        <v>69</v>
      </c>
      <c r="L34" s="43">
        <f t="shared" si="2"/>
        <v>10000</v>
      </c>
    </row>
    <row r="35" spans="1:13" s="44" customFormat="1" ht="19.5" customHeight="1" x14ac:dyDescent="0.2">
      <c r="A35" s="40" t="s">
        <v>64</v>
      </c>
      <c r="B35" s="52" t="s">
        <v>56</v>
      </c>
      <c r="C35" s="16" t="s">
        <v>59</v>
      </c>
      <c r="D35" s="16">
        <v>2017</v>
      </c>
      <c r="E35" s="16" t="s">
        <v>68</v>
      </c>
      <c r="F35" s="41">
        <v>250</v>
      </c>
      <c r="G35" s="42">
        <v>800</v>
      </c>
      <c r="H35" s="42">
        <f t="shared" si="0"/>
        <v>200000</v>
      </c>
      <c r="I35" s="42">
        <v>0</v>
      </c>
      <c r="J35" s="42">
        <f t="shared" si="1"/>
        <v>0</v>
      </c>
      <c r="K35" s="42" t="s">
        <v>69</v>
      </c>
      <c r="L35" s="43">
        <f t="shared" si="2"/>
        <v>10000</v>
      </c>
    </row>
    <row r="36" spans="1:13" s="44" customFormat="1" ht="19.5" customHeight="1" x14ac:dyDescent="0.2">
      <c r="A36" s="40" t="s">
        <v>66</v>
      </c>
      <c r="B36" s="52" t="s">
        <v>56</v>
      </c>
      <c r="C36" s="16" t="s">
        <v>59</v>
      </c>
      <c r="D36" s="16">
        <v>2017</v>
      </c>
      <c r="E36" s="16" t="s">
        <v>68</v>
      </c>
      <c r="F36" s="41">
        <v>250</v>
      </c>
      <c r="G36" s="42">
        <v>800</v>
      </c>
      <c r="H36" s="42">
        <f t="shared" si="0"/>
        <v>200000</v>
      </c>
      <c r="I36" s="42">
        <v>0</v>
      </c>
      <c r="J36" s="42">
        <f t="shared" si="1"/>
        <v>0</v>
      </c>
      <c r="K36" s="42" t="s">
        <v>69</v>
      </c>
      <c r="L36" s="43">
        <f t="shared" si="2"/>
        <v>10000</v>
      </c>
    </row>
    <row r="37" spans="1:13" s="44" customFormat="1" ht="19.5" customHeight="1" x14ac:dyDescent="0.2">
      <c r="A37" s="40" t="s">
        <v>67</v>
      </c>
      <c r="B37" s="52" t="s">
        <v>56</v>
      </c>
      <c r="C37" s="16" t="s">
        <v>59</v>
      </c>
      <c r="D37" s="16">
        <v>2017</v>
      </c>
      <c r="E37" s="16" t="s">
        <v>68</v>
      </c>
      <c r="F37" s="41">
        <v>250</v>
      </c>
      <c r="G37" s="42">
        <v>800</v>
      </c>
      <c r="H37" s="42">
        <f t="shared" si="0"/>
        <v>200000</v>
      </c>
      <c r="I37" s="42">
        <v>0</v>
      </c>
      <c r="J37" s="42">
        <f t="shared" si="1"/>
        <v>0</v>
      </c>
      <c r="K37" s="42" t="s">
        <v>69</v>
      </c>
      <c r="L37" s="43">
        <f t="shared" si="2"/>
        <v>10000</v>
      </c>
    </row>
    <row r="38" spans="1:13" s="44" customFormat="1" ht="24.75" customHeight="1" x14ac:dyDescent="0.2">
      <c r="A38" s="77" t="s">
        <v>33</v>
      </c>
      <c r="B38" s="77"/>
      <c r="C38" s="77"/>
      <c r="D38" s="77"/>
      <c r="E38" s="77"/>
      <c r="F38" s="45">
        <f>SUBTOTAL(9,F7:F37)</f>
        <v>8050</v>
      </c>
      <c r="G38" s="46"/>
      <c r="H38" s="46">
        <f>SUM(H7:H37)</f>
        <v>6440000</v>
      </c>
      <c r="I38" s="47"/>
      <c r="J38" s="46">
        <f>SUBTOTAL(9,J7:J37)</f>
        <v>0</v>
      </c>
      <c r="K38" s="46"/>
      <c r="L38" s="48">
        <f>SUM(H38*5/100)</f>
        <v>322000</v>
      </c>
      <c r="M38" s="61"/>
    </row>
    <row r="39" spans="1:13" s="44" customFormat="1" ht="24.75" customHeight="1" x14ac:dyDescent="0.2">
      <c r="A39" s="88"/>
      <c r="B39" s="88"/>
      <c r="C39" s="88"/>
      <c r="D39" s="88"/>
      <c r="E39" s="88"/>
      <c r="F39" s="89"/>
      <c r="G39" s="60"/>
      <c r="H39" s="60"/>
      <c r="I39" s="59"/>
      <c r="J39" s="60"/>
      <c r="K39" s="60"/>
      <c r="L39" s="90"/>
    </row>
    <row r="40" spans="1:13" ht="69.75" hidden="1" x14ac:dyDescent="0.2">
      <c r="A40" s="58"/>
      <c r="B40" s="54" t="s">
        <v>0</v>
      </c>
      <c r="C40" s="20" t="s">
        <v>9</v>
      </c>
      <c r="D40" s="78" t="s">
        <v>5</v>
      </c>
      <c r="E40" s="78"/>
      <c r="F40" s="7" t="s">
        <v>10</v>
      </c>
      <c r="G40" s="84"/>
      <c r="H40" s="85"/>
      <c r="I40" s="85"/>
      <c r="J40" s="86"/>
      <c r="K40" s="85"/>
      <c r="L40" s="13">
        <f t="shared" si="2"/>
        <v>0</v>
      </c>
    </row>
    <row r="41" spans="1:13" ht="15.75" hidden="1" customHeight="1" x14ac:dyDescent="0.2">
      <c r="A41" s="58"/>
      <c r="B41" s="54" t="s">
        <v>7</v>
      </c>
      <c r="C41" s="18">
        <f>F38</f>
        <v>8050</v>
      </c>
      <c r="D41" s="91">
        <f>J38</f>
        <v>0</v>
      </c>
      <c r="E41" s="91"/>
      <c r="F41" s="12">
        <f>D41/C41</f>
        <v>0</v>
      </c>
      <c r="G41" s="84"/>
      <c r="H41" s="85"/>
      <c r="I41" s="85"/>
      <c r="J41" s="87"/>
      <c r="K41" s="85"/>
      <c r="L41" s="13">
        <f t="shared" si="2"/>
        <v>0</v>
      </c>
    </row>
    <row r="42" spans="1:13" ht="15.75" customHeight="1" x14ac:dyDescent="0.2">
      <c r="A42" s="58"/>
      <c r="B42" s="54"/>
      <c r="C42" s="18"/>
      <c r="D42" s="19"/>
      <c r="E42" s="19"/>
      <c r="F42" s="12"/>
      <c r="G42" s="84"/>
      <c r="H42" s="85"/>
      <c r="I42" s="85"/>
      <c r="J42" s="87"/>
      <c r="K42" s="85"/>
      <c r="L42" s="13"/>
    </row>
    <row r="43" spans="1:13" s="9" customFormat="1" ht="11.25" customHeight="1" x14ac:dyDescent="0.2">
      <c r="A43" s="15"/>
      <c r="B43" s="54"/>
      <c r="C43" s="20"/>
      <c r="D43" s="78"/>
      <c r="E43" s="78"/>
      <c r="F43" s="7"/>
      <c r="G43" s="4"/>
      <c r="H43" s="5"/>
      <c r="I43" s="8"/>
      <c r="K43" s="5"/>
    </row>
    <row r="44" spans="1:13" ht="38.25" customHeight="1" x14ac:dyDescent="0.2">
      <c r="A44" s="15"/>
      <c r="B44" s="54"/>
      <c r="C44" s="24"/>
      <c r="D44" s="79" t="s">
        <v>2</v>
      </c>
      <c r="E44" s="79"/>
      <c r="F44" s="79"/>
      <c r="G44" s="79"/>
      <c r="H44" s="79"/>
      <c r="I44" s="79"/>
      <c r="J44" s="79"/>
      <c r="K44" s="79"/>
      <c r="L44" s="79"/>
    </row>
    <row r="45" spans="1:13" ht="78.75" hidden="1" x14ac:dyDescent="0.2">
      <c r="A45" s="3"/>
      <c r="B45" s="53" t="s">
        <v>0</v>
      </c>
      <c r="C45" s="25" t="s">
        <v>9</v>
      </c>
      <c r="D45" s="71" t="s">
        <v>5</v>
      </c>
      <c r="E45" s="71"/>
      <c r="F45" s="26" t="s">
        <v>10</v>
      </c>
      <c r="G45" s="27"/>
      <c r="H45" s="28"/>
      <c r="I45" s="28"/>
      <c r="J45" s="28"/>
      <c r="K45" s="28"/>
      <c r="L45" s="29"/>
    </row>
    <row r="46" spans="1:13" ht="37.5" hidden="1" customHeight="1" thickBot="1" x14ac:dyDescent="0.25">
      <c r="A46" s="10"/>
      <c r="B46" s="55" t="s">
        <v>7</v>
      </c>
      <c r="C46" s="30" t="e">
        <f>SUM(#REF!+#REF!+#REF!+#REF!+#REF!)</f>
        <v>#REF!</v>
      </c>
      <c r="D46" s="72" t="e">
        <f>SUM(#REF!+#REF!+#REF!+#REF!+#REF!)</f>
        <v>#REF!</v>
      </c>
      <c r="E46" s="73"/>
      <c r="F46" s="31" t="e">
        <f>D46/C46</f>
        <v>#REF!</v>
      </c>
      <c r="G46" s="32"/>
      <c r="H46" s="33"/>
      <c r="I46" s="34"/>
      <c r="J46" s="35"/>
      <c r="K46" s="33"/>
      <c r="L46" s="29"/>
    </row>
    <row r="47" spans="1:13" ht="31.5" hidden="1" thickTop="1" thickBot="1" x14ac:dyDescent="0.25">
      <c r="A47" s="10"/>
      <c r="B47" s="55" t="s">
        <v>13</v>
      </c>
      <c r="C47" s="30" t="e">
        <f>SUM(#REF!+#REF!+#REF!+#REF!)</f>
        <v>#REF!</v>
      </c>
      <c r="D47" s="72" t="e">
        <f>SUM(#REF!+#REF!+#REF!+#REF!)</f>
        <v>#REF!</v>
      </c>
      <c r="E47" s="73"/>
      <c r="F47" s="31" t="e">
        <f>D47/C47</f>
        <v>#REF!</v>
      </c>
      <c r="G47" s="32"/>
      <c r="H47" s="33"/>
      <c r="I47" s="34"/>
      <c r="J47" s="35"/>
      <c r="K47" s="33"/>
      <c r="L47" s="29"/>
    </row>
    <row r="48" spans="1:13" ht="27" hidden="1" thickTop="1" x14ac:dyDescent="0.2">
      <c r="B48" s="74" t="s">
        <v>10</v>
      </c>
      <c r="C48" s="74"/>
      <c r="D48" s="74"/>
      <c r="E48" s="74"/>
      <c r="F48" s="74"/>
      <c r="G48" s="27"/>
      <c r="H48" s="28"/>
      <c r="I48" s="28"/>
      <c r="J48" s="28"/>
      <c r="K48" s="28"/>
      <c r="L48" s="29"/>
    </row>
    <row r="49" spans="1:12" ht="26.25" hidden="1" x14ac:dyDescent="0.2">
      <c r="B49" s="56" t="s">
        <v>35</v>
      </c>
      <c r="C49" s="28">
        <f>SUM(J38/F38)</f>
        <v>0</v>
      </c>
      <c r="D49" s="36"/>
      <c r="E49" s="36"/>
      <c r="F49" s="36"/>
      <c r="G49" s="27"/>
      <c r="H49" s="75"/>
      <c r="I49" s="75"/>
      <c r="J49" s="75"/>
      <c r="K49" s="75"/>
      <c r="L49" s="75"/>
    </row>
    <row r="50" spans="1:12" ht="26.25" customHeight="1" x14ac:dyDescent="0.2">
      <c r="C50" s="28"/>
      <c r="D50" s="36"/>
      <c r="E50" s="36"/>
      <c r="F50" s="36"/>
      <c r="G50" s="27"/>
      <c r="H50" s="75"/>
      <c r="I50" s="75"/>
      <c r="J50" s="75"/>
      <c r="K50" s="75"/>
      <c r="L50" s="75"/>
    </row>
    <row r="51" spans="1:12" ht="27" customHeight="1" x14ac:dyDescent="0.2">
      <c r="C51" s="28"/>
      <c r="D51" s="36"/>
      <c r="E51" s="62" t="s">
        <v>46</v>
      </c>
      <c r="F51" s="62"/>
      <c r="G51" s="62" t="s">
        <v>47</v>
      </c>
      <c r="H51" s="62"/>
      <c r="I51" s="37"/>
      <c r="J51" s="63" t="s">
        <v>42</v>
      </c>
      <c r="K51" s="63"/>
      <c r="L51" s="37"/>
    </row>
    <row r="52" spans="1:12" ht="27" customHeight="1" x14ac:dyDescent="0.2">
      <c r="C52" s="28"/>
      <c r="D52" s="36"/>
      <c r="E52" s="62" t="s">
        <v>38</v>
      </c>
      <c r="F52" s="62"/>
      <c r="G52" s="62" t="s">
        <v>39</v>
      </c>
      <c r="H52" s="62"/>
      <c r="I52" s="37"/>
      <c r="J52" s="63" t="s">
        <v>39</v>
      </c>
      <c r="K52" s="63"/>
      <c r="L52" s="37"/>
    </row>
    <row r="53" spans="1:12" ht="26.25" x14ac:dyDescent="0.2">
      <c r="C53" s="28"/>
      <c r="D53" s="36"/>
      <c r="E53" s="38"/>
      <c r="F53" s="38"/>
      <c r="G53" s="38"/>
      <c r="H53" s="38"/>
      <c r="I53" s="38"/>
      <c r="J53" s="38"/>
      <c r="K53" s="38"/>
      <c r="L53" s="38"/>
    </row>
    <row r="54" spans="1:12" ht="27" x14ac:dyDescent="0.2">
      <c r="E54" s="23"/>
      <c r="F54" s="14"/>
      <c r="G54" s="14"/>
      <c r="H54" s="14"/>
      <c r="I54" s="14"/>
      <c r="J54" s="14"/>
      <c r="K54" s="14"/>
      <c r="L54" s="14"/>
    </row>
    <row r="55" spans="1:12" ht="24" hidden="1" thickTop="1" x14ac:dyDescent="0.2">
      <c r="A55" s="64" t="s">
        <v>36</v>
      </c>
      <c r="B55" s="65"/>
      <c r="C55" s="65"/>
      <c r="D55" s="66"/>
    </row>
    <row r="56" spans="1:12" ht="57" hidden="1" customHeight="1" thickBot="1" x14ac:dyDescent="0.25">
      <c r="A56" s="67" t="s">
        <v>34</v>
      </c>
      <c r="B56" s="68"/>
      <c r="C56" s="69" t="e">
        <f>SUM(#REF!+#REF!+#REF!+#REF!+#REF!+#REF!+#REF!+#REF!++J7+J8+J9+J10+J11+J12+J13+J14+#REF!+#REF!+#REF!+#REF!+J15+J16+J17+#REF!+#REF!+#REF!+#REF!+J19+J20+J21+J22+#REF!+#REF!+#REF!+#REF!+#REF!+J33+J36+J37+#REF!+#REF!+#REF!+#REF!)/(#REF!+#REF!+#REF!+#REF!+#REF!+#REF!+#REF!+#REF!+F7+F8+F9+F10+F11+F12+F13+F14+#REF!+#REF!+#REF!+#REF!+F15+F16+F17+#REF!+#REF!+#REF!+#REF!+F19+F20+F21+F22+#REF!+#REF!+#REF!+#REF!+#REF!+F33+F36+F37+#REF!+#REF!+#REF!+#REF!)</f>
        <v>#REF!</v>
      </c>
      <c r="D56" s="70"/>
    </row>
    <row r="62" spans="1:12" x14ac:dyDescent="0.2">
      <c r="J62" s="6"/>
    </row>
    <row r="63" spans="1:12" hidden="1" x14ac:dyDescent="0.2">
      <c r="F63" s="57">
        <f>SUBTOTAL(9,F7:F32)</f>
        <v>6800</v>
      </c>
      <c r="I63" s="6"/>
      <c r="J63" s="6">
        <f>SUBTOTAL(9,J7:J32)</f>
        <v>0</v>
      </c>
    </row>
  </sheetData>
  <mergeCells count="31">
    <mergeCell ref="A3:L3"/>
    <mergeCell ref="A5:A6"/>
    <mergeCell ref="B5:B6"/>
    <mergeCell ref="C5:C6"/>
    <mergeCell ref="D5:D6"/>
    <mergeCell ref="E5:E6"/>
    <mergeCell ref="F5:F6"/>
    <mergeCell ref="G5:H5"/>
    <mergeCell ref="I5:J5"/>
    <mergeCell ref="K5:K6"/>
    <mergeCell ref="H49:L49"/>
    <mergeCell ref="H50:L50"/>
    <mergeCell ref="L5:L6"/>
    <mergeCell ref="A38:E38"/>
    <mergeCell ref="D40:E40"/>
    <mergeCell ref="D41:E41"/>
    <mergeCell ref="D43:E43"/>
    <mergeCell ref="D44:L44"/>
    <mergeCell ref="A56:B56"/>
    <mergeCell ref="C56:D56"/>
    <mergeCell ref="D45:E45"/>
    <mergeCell ref="D46:E46"/>
    <mergeCell ref="D47:E47"/>
    <mergeCell ref="B48:F48"/>
    <mergeCell ref="E51:F51"/>
    <mergeCell ref="E52:F52"/>
    <mergeCell ref="G51:H51"/>
    <mergeCell ref="J51:K51"/>
    <mergeCell ref="G52:H52"/>
    <mergeCell ref="J52:K52"/>
    <mergeCell ref="A55:D5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SATIŞ LİSTESİ </vt:lpstr>
      <vt:lpstr>'SATIŞ LİSTESİ '!Yazdırma_Alanı</vt:lpstr>
      <vt:lpstr>'SATIŞ LİSTESİ '!Yazdırma_Başlıkları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Ahmet Metin Yağız</cp:lastModifiedBy>
  <cp:lastPrinted>2018-01-31T05:21:16Z</cp:lastPrinted>
  <dcterms:created xsi:type="dcterms:W3CDTF">2004-03-01T06:19:44Z</dcterms:created>
  <dcterms:modified xsi:type="dcterms:W3CDTF">2018-01-31T05:31:12Z</dcterms:modified>
</cp:coreProperties>
</file>